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7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J18" i="1" l="1"/>
  <c r="I19" i="1"/>
  <c r="J19" i="1" s="1"/>
  <c r="I20" i="1"/>
  <c r="I21" i="1"/>
  <c r="I22" i="1"/>
  <c r="I23" i="1"/>
  <c r="I24" i="1"/>
  <c r="I25" i="1"/>
  <c r="I26" i="1"/>
  <c r="I18" i="1"/>
  <c r="J20" i="1" l="1"/>
  <c r="J21" i="1" s="1"/>
  <c r="J22" i="1" s="1"/>
  <c r="J23" i="1" s="1"/>
  <c r="J24" i="1" s="1"/>
  <c r="J25" i="1" s="1"/>
  <c r="J26" i="1" s="1"/>
  <c r="B15" i="1"/>
  <c r="C15" i="1"/>
  <c r="M27" i="1"/>
  <c r="M15" i="1"/>
  <c r="G15" i="1"/>
  <c r="D19" i="1" l="1"/>
  <c r="E19" i="1" s="1"/>
  <c r="D18" i="1"/>
  <c r="E18" i="1" s="1"/>
  <c r="D17" i="1"/>
  <c r="E17" i="1" s="1"/>
  <c r="E25" i="1"/>
  <c r="E23" i="1"/>
  <c r="A5" i="1"/>
  <c r="A6" i="1" l="1"/>
  <c r="I5" i="1"/>
  <c r="H5" i="1"/>
  <c r="E20" i="1"/>
  <c r="H7" i="1"/>
  <c r="K6" i="1" s="1"/>
  <c r="I7" i="1"/>
  <c r="E7" i="1" s="1"/>
  <c r="E13" i="1" s="1"/>
  <c r="L12" i="1" s="1"/>
  <c r="H8" i="1" l="1"/>
  <c r="K7" i="1" s="1"/>
  <c r="N6" i="1"/>
  <c r="E21" i="1"/>
  <c r="E22" i="1" s="1"/>
  <c r="E24" i="1" s="1"/>
  <c r="E26" i="1" s="1"/>
  <c r="J7" i="1"/>
  <c r="L6" i="1"/>
  <c r="I8" i="1"/>
  <c r="E8" i="1" s="1"/>
  <c r="L7" i="1" s="1"/>
  <c r="I6" i="1"/>
  <c r="E6" i="1" s="1"/>
  <c r="H6" i="1"/>
  <c r="J6" i="1" l="1"/>
  <c r="L5" i="1" s="1"/>
  <c r="O5" i="1" s="1"/>
  <c r="O6" i="1" s="1"/>
  <c r="C7" i="1"/>
  <c r="C8" i="1" s="1"/>
  <c r="C9" i="1" l="1"/>
  <c r="C10" i="1" s="1"/>
  <c r="A7" i="1"/>
  <c r="I9" i="1" l="1"/>
  <c r="N7" i="1"/>
  <c r="O7" i="1" s="1"/>
  <c r="C11" i="1"/>
  <c r="C12" i="1" s="1"/>
  <c r="H9" i="1"/>
  <c r="K8" i="1" s="1"/>
  <c r="A8" i="1"/>
  <c r="N8" i="1" s="1"/>
  <c r="J9" i="1" l="1"/>
  <c r="E9" i="1"/>
  <c r="L8" i="1" s="1"/>
  <c r="I10" i="1"/>
  <c r="E10" i="1" s="1"/>
  <c r="L9" i="1" s="1"/>
  <c r="O8" i="1"/>
  <c r="C13" i="1"/>
  <c r="C14" i="1" s="1"/>
  <c r="H10" i="1"/>
  <c r="K9" i="1" s="1"/>
  <c r="A9" i="1"/>
  <c r="I11" i="1" l="1"/>
  <c r="N9" i="1"/>
  <c r="O9" i="1" s="1"/>
  <c r="H11" i="1"/>
  <c r="K10" i="1" s="1"/>
  <c r="A10" i="1"/>
  <c r="N10" i="1" s="1"/>
  <c r="J11" i="1" l="1"/>
  <c r="E11" i="1"/>
  <c r="L10" i="1" s="1"/>
  <c r="O10" i="1" s="1"/>
  <c r="I12" i="1"/>
  <c r="E12" i="1" s="1"/>
  <c r="L11" i="1" s="1"/>
  <c r="A11" i="1"/>
  <c r="H12" i="1"/>
  <c r="K11" i="1" s="1"/>
  <c r="A12" i="1" l="1"/>
  <c r="N12" i="1" s="1"/>
  <c r="N11" i="1"/>
  <c r="O11" i="1" s="1"/>
  <c r="A13" i="1"/>
  <c r="L14" i="1"/>
  <c r="I13" i="1"/>
  <c r="J13" i="1" s="1"/>
  <c r="H13" i="1"/>
  <c r="K12" i="1" s="1"/>
  <c r="I14" i="1"/>
  <c r="E14" i="1" s="1"/>
  <c r="L13" i="1" s="1"/>
  <c r="A14" i="1" l="1"/>
  <c r="N14" i="1" s="1"/>
  <c r="N13" i="1"/>
  <c r="O12" i="1"/>
  <c r="A15" i="1"/>
  <c r="A16" i="1" s="1"/>
  <c r="A17" i="1" s="1"/>
  <c r="A18" i="1" s="1"/>
  <c r="A19" i="1" s="1"/>
  <c r="A20" i="1" s="1"/>
  <c r="H14" i="1"/>
  <c r="H15" i="1" l="1"/>
  <c r="K14" i="1" s="1"/>
  <c r="K13" i="1"/>
  <c r="O13" i="1" s="1"/>
  <c r="A21" i="1"/>
  <c r="A22" i="1" s="1"/>
  <c r="A23" i="1" s="1"/>
  <c r="A24" i="1" s="1"/>
  <c r="A25" i="1" s="1"/>
  <c r="A26" i="1" s="1"/>
  <c r="O14" i="1" l="1"/>
  <c r="Q17" i="1" s="1"/>
  <c r="Q18" i="1" l="1"/>
  <c r="N17" i="1"/>
  <c r="O17" i="1" s="1"/>
  <c r="Q19" i="1" l="1"/>
  <c r="N18" i="1"/>
  <c r="O18" i="1" s="1"/>
  <c r="Q20" i="1" l="1"/>
  <c r="N19" i="1"/>
  <c r="O19" i="1" s="1"/>
  <c r="Q21" i="1" l="1"/>
  <c r="N20" i="1"/>
  <c r="O20" i="1" s="1"/>
  <c r="Q22" i="1" l="1"/>
  <c r="N21" i="1"/>
  <c r="O21" i="1" s="1"/>
  <c r="Q23" i="1" l="1"/>
  <c r="N22" i="1"/>
  <c r="O22" i="1" s="1"/>
  <c r="Q24" i="1" l="1"/>
  <c r="N23" i="1"/>
  <c r="O23" i="1" s="1"/>
  <c r="Q25" i="1" l="1"/>
  <c r="N24" i="1"/>
  <c r="O24" i="1" s="1"/>
  <c r="Q26" i="1" l="1"/>
  <c r="N26" i="1" s="1"/>
  <c r="N25" i="1"/>
  <c r="O25" i="1" s="1"/>
  <c r="O26" i="1" l="1"/>
</calcChain>
</file>

<file path=xl/sharedStrings.xml><?xml version="1.0" encoding="utf-8"?>
<sst xmlns="http://schemas.openxmlformats.org/spreadsheetml/2006/main" count="91" uniqueCount="57">
  <si>
    <t>Diretos</t>
  </si>
  <si>
    <t>Indiretos</t>
  </si>
  <si>
    <t xml:space="preserve">Conta </t>
  </si>
  <si>
    <t>Bônus</t>
  </si>
  <si>
    <t>Linha</t>
  </si>
  <si>
    <t>VOCÊ</t>
  </si>
  <si>
    <t>Débito P/</t>
  </si>
  <si>
    <t>Aquisição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</si>
  <si>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</si>
  <si>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</si>
  <si>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</si>
  <si>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</si>
  <si>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</si>
  <si>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</si>
  <si>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</si>
  <si>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</si>
  <si>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</si>
  <si>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Acumulado</t>
  </si>
  <si>
    <t>Recebidos</t>
  </si>
  <si>
    <t xml:space="preserve">Atere o Valor do Plano na Cor </t>
  </si>
  <si>
    <t>Azul Abaixo</t>
  </si>
  <si>
    <t>Contas</t>
  </si>
  <si>
    <t>para SAQUE</t>
  </si>
  <si>
    <t>Quant</t>
  </si>
  <si>
    <t>4%  Contas</t>
  </si>
  <si>
    <t>Parcial P/L</t>
  </si>
  <si>
    <t>ADESÃO</t>
  </si>
  <si>
    <t>CONTAS</t>
  </si>
  <si>
    <t>Distribuídos para Sócios</t>
  </si>
  <si>
    <t xml:space="preserve">TOTAL </t>
  </si>
  <si>
    <t>SAFIRA</t>
  </si>
  <si>
    <r>
      <t xml:space="preserve">ESTRATÉGIA COM </t>
    </r>
    <r>
      <rPr>
        <b/>
        <sz val="23"/>
        <color rgb="FFC00000"/>
        <rFont val="Calibri"/>
        <family val="2"/>
        <scheme val="minor"/>
      </rPr>
      <t>VOCÊ E TODOS</t>
    </r>
    <r>
      <rPr>
        <b/>
        <sz val="23"/>
        <color rgb="FF0000FF"/>
        <rFont val="Calibri"/>
        <family val="2"/>
        <scheme val="minor"/>
      </rPr>
      <t xml:space="preserve"> ABRINDO SEMPRE NOVAS </t>
    </r>
    <r>
      <rPr>
        <b/>
        <sz val="23"/>
        <color rgb="FFC00000"/>
        <rFont val="Calibri"/>
        <family val="2"/>
        <scheme val="minor"/>
      </rPr>
      <t>CONTAS COM TRIOS COM  27 CONTAS</t>
    </r>
  </si>
  <si>
    <t>Reserva p/ Bônus e Despesas</t>
  </si>
  <si>
    <t>Bônus Fidelidade por Conta</t>
  </si>
  <si>
    <t>Bônus de Plano de Carreira</t>
  </si>
  <si>
    <t xml:space="preserve">Saldo Parcial </t>
  </si>
  <si>
    <t>2 Diretos</t>
  </si>
  <si>
    <t>4 Diretos</t>
  </si>
  <si>
    <t>1 Diretos</t>
  </si>
  <si>
    <t>1ª Linha</t>
  </si>
  <si>
    <t>2ª Linha</t>
  </si>
  <si>
    <t>3ª Linha</t>
  </si>
  <si>
    <t>4ª Linha</t>
  </si>
  <si>
    <t>5ª Linha</t>
  </si>
  <si>
    <t>6ª Linha</t>
  </si>
  <si>
    <t>7ª Linha</t>
  </si>
  <si>
    <t>8ª Linha</t>
  </si>
  <si>
    <t>9ª Linha</t>
  </si>
  <si>
    <t>1 TRIO</t>
  </si>
  <si>
    <t>PARA ONDE VÃO  OS VALORES RECEBIDOS</t>
  </si>
  <si>
    <t>TOTAL</t>
  </si>
  <si>
    <t>50% Dif</t>
  </si>
  <si>
    <t>4%X 8 Ind</t>
  </si>
  <si>
    <t>Total Dist</t>
  </si>
  <si>
    <t>Associação fica das 512 Contas</t>
  </si>
  <si>
    <t>Sobra de cada para as Despesas</t>
  </si>
  <si>
    <t>Abertas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</si>
</sst>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0000FF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3"/>
      <color rgb="FF0000FF"/>
      <name val="Calibri"/>
      <family val="2"/>
      <scheme val="minor"/>
    </font>
    <font>
      <b/>
      <sz val="23"/>
      <color rgb="FFC00000"/>
      <name val="Calibri"/>
      <family val="2"/>
      <scheme val="minor"/>
    </font>
    <font>
      <b/>
      <sz val="22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9" fontId="1" fillId="4" borderId="18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Protection="1"/>
    <xf numFmtId="0" fontId="1" fillId="3" borderId="21" xfId="0" applyFont="1" applyFill="1" applyBorder="1" applyProtection="1"/>
    <xf numFmtId="4" fontId="9" fillId="5" borderId="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</xf>
    <xf numFmtId="4" fontId="1" fillId="3" borderId="22" xfId="0" applyNumberFormat="1" applyFont="1" applyFill="1" applyBorder="1" applyProtection="1"/>
    <xf numFmtId="1" fontId="2" fillId="0" borderId="0" xfId="0" applyNumberFormat="1" applyFont="1" applyProtection="1"/>
    <xf numFmtId="1" fontId="3" fillId="0" borderId="0" xfId="0" applyNumberFormat="1" applyFont="1" applyBorder="1" applyProtection="1"/>
    <xf numFmtId="1" fontId="3" fillId="2" borderId="0" xfId="0" applyNumberFormat="1" applyFont="1" applyFill="1" applyBorder="1" applyProtection="1"/>
    <xf numFmtId="164" fontId="1" fillId="3" borderId="10" xfId="0" applyNumberFormat="1" applyFont="1" applyFill="1" applyBorder="1" applyProtection="1"/>
    <xf numFmtId="0" fontId="8" fillId="3" borderId="20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" fontId="4" fillId="0" borderId="0" xfId="0" applyNumberFormat="1" applyFont="1" applyProtection="1"/>
    <xf numFmtId="0" fontId="4" fillId="0" borderId="26" xfId="0" applyFont="1" applyBorder="1" applyProtection="1"/>
    <xf numFmtId="0" fontId="4" fillId="0" borderId="0" xfId="0" applyFont="1" applyBorder="1" applyProtection="1"/>
    <xf numFmtId="0" fontId="1" fillId="4" borderId="13" xfId="0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right"/>
    </xf>
    <xf numFmtId="0" fontId="2" fillId="4" borderId="25" xfId="0" applyFont="1" applyFill="1" applyBorder="1" applyProtection="1"/>
    <xf numFmtId="4" fontId="1" fillId="4" borderId="13" xfId="0" applyNumberFormat="1" applyFont="1" applyFill="1" applyBorder="1" applyAlignment="1" applyProtection="1">
      <alignment horizontal="right"/>
    </xf>
    <xf numFmtId="0" fontId="9" fillId="4" borderId="25" xfId="0" applyFont="1" applyFill="1" applyBorder="1" applyProtection="1"/>
    <xf numFmtId="4" fontId="9" fillId="4" borderId="13" xfId="0" applyNumberFormat="1" applyFont="1" applyFill="1" applyBorder="1" applyAlignment="1" applyProtection="1">
      <alignment horizontal="right"/>
    </xf>
    <xf numFmtId="0" fontId="1" fillId="4" borderId="27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Protection="1"/>
    <xf numFmtId="0" fontId="1" fillId="4" borderId="28" xfId="0" applyFont="1" applyFill="1" applyBorder="1" applyAlignment="1" applyProtection="1">
      <alignment horizontal="center"/>
    </xf>
    <xf numFmtId="4" fontId="1" fillId="4" borderId="7" xfId="0" applyNumberFormat="1" applyFont="1" applyFill="1" applyBorder="1" applyProtection="1"/>
    <xf numFmtId="0" fontId="4" fillId="4" borderId="28" xfId="0" applyFont="1" applyFill="1" applyBorder="1" applyAlignment="1" applyProtection="1">
      <alignment horizontal="center"/>
    </xf>
    <xf numFmtId="0" fontId="9" fillId="4" borderId="28" xfId="0" applyFont="1" applyFill="1" applyBorder="1" applyAlignment="1" applyProtection="1">
      <alignment horizontal="center"/>
    </xf>
    <xf numFmtId="4" fontId="9" fillId="4" borderId="7" xfId="0" applyNumberFormat="1" applyFont="1" applyFill="1" applyBorder="1" applyProtection="1"/>
    <xf numFmtId="4" fontId="1" fillId="3" borderId="17" xfId="0" applyNumberFormat="1" applyFont="1" applyFill="1" applyBorder="1" applyProtection="1"/>
    <xf numFmtId="4" fontId="1" fillId="3" borderId="30" xfId="0" applyNumberFormat="1" applyFont="1" applyFill="1" applyBorder="1" applyProtection="1"/>
    <xf numFmtId="4" fontId="3" fillId="2" borderId="0" xfId="0" applyNumberFormat="1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2" borderId="15" xfId="0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right"/>
    </xf>
    <xf numFmtId="164" fontId="1" fillId="3" borderId="4" xfId="0" applyNumberFormat="1" applyFont="1" applyFill="1" applyBorder="1" applyAlignment="1" applyProtection="1">
      <alignment horizontal="right"/>
    </xf>
    <xf numFmtId="164" fontId="1" fillId="3" borderId="5" xfId="0" applyNumberFormat="1" applyFont="1" applyFill="1" applyBorder="1" applyProtection="1"/>
    <xf numFmtId="164" fontId="1" fillId="3" borderId="7" xfId="0" applyNumberFormat="1" applyFont="1" applyFill="1" applyBorder="1" applyProtection="1"/>
    <xf numFmtId="0" fontId="1" fillId="3" borderId="9" xfId="0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1" fillId="2" borderId="18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4" fontId="6" fillId="2" borderId="22" xfId="0" applyNumberFormat="1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center"/>
    </xf>
    <xf numFmtId="4" fontId="2" fillId="2" borderId="22" xfId="0" applyNumberFormat="1" applyFont="1" applyFill="1" applyBorder="1" applyAlignment="1" applyProtection="1">
      <alignment horizontal="center"/>
    </xf>
    <xf numFmtId="4" fontId="1" fillId="2" borderId="22" xfId="0" applyNumberFormat="1" applyFont="1" applyFill="1" applyBorder="1" applyAlignment="1" applyProtection="1">
      <alignment horizontal="right"/>
    </xf>
    <xf numFmtId="4" fontId="1" fillId="2" borderId="2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4" fontId="6" fillId="2" borderId="24" xfId="0" applyNumberFormat="1" applyFont="1" applyFill="1" applyBorder="1" applyAlignment="1" applyProtection="1">
      <alignment horizontal="center"/>
    </xf>
    <xf numFmtId="4" fontId="1" fillId="2" borderId="24" xfId="0" applyNumberFormat="1" applyFont="1" applyFill="1" applyBorder="1" applyAlignment="1" applyProtection="1">
      <alignment horizontal="right"/>
    </xf>
    <xf numFmtId="4" fontId="1" fillId="2" borderId="24" xfId="0" applyNumberFormat="1" applyFont="1" applyFill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4" fontId="1" fillId="6" borderId="30" xfId="0" applyNumberFormat="1" applyFont="1" applyFill="1" applyBorder="1" applyAlignment="1" applyProtection="1">
      <alignment horizontal="right"/>
    </xf>
    <xf numFmtId="4" fontId="1" fillId="6" borderId="22" xfId="0" applyNumberFormat="1" applyFont="1" applyFill="1" applyBorder="1" applyAlignment="1" applyProtection="1">
      <alignment horizontal="center"/>
    </xf>
    <xf numFmtId="4" fontId="1" fillId="6" borderId="22" xfId="0" applyNumberFormat="1" applyFont="1" applyFill="1" applyBorder="1" applyAlignment="1" applyProtection="1">
      <alignment horizontal="right"/>
    </xf>
    <xf numFmtId="0" fontId="1" fillId="6" borderId="22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1" fillId="6" borderId="30" xfId="0" applyFont="1" applyFill="1" applyBorder="1" applyAlignment="1" applyProtection="1">
      <alignment horizontal="center"/>
    </xf>
    <xf numFmtId="4" fontId="1" fillId="6" borderId="30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4" fontId="1" fillId="6" borderId="23" xfId="0" applyNumberFormat="1" applyFont="1" applyFill="1" applyBorder="1" applyAlignment="1" applyProtection="1">
      <alignment horizontal="center"/>
    </xf>
    <xf numFmtId="0" fontId="1" fillId="6" borderId="29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  <xf numFmtId="4" fontId="1" fillId="6" borderId="17" xfId="0" applyNumberFormat="1" applyFont="1" applyFill="1" applyBorder="1" applyAlignment="1" applyProtection="1">
      <alignment horizontal="center"/>
    </xf>
    <xf numFmtId="4" fontId="1" fillId="6" borderId="17" xfId="0" applyNumberFormat="1" applyFont="1" applyFill="1" applyBorder="1" applyAlignment="1" applyProtection="1">
      <alignment horizontal="right"/>
    </xf>
    <xf numFmtId="4" fontId="1" fillId="3" borderId="24" xfId="0" applyNumberFormat="1" applyFont="1" applyFill="1" applyBorder="1" applyProtection="1"/>
    <xf numFmtId="0" fontId="10" fillId="3" borderId="19" xfId="0" applyFont="1" applyFill="1" applyBorder="1" applyAlignment="1" applyProtection="1">
      <alignment horizontal="left"/>
    </xf>
    <xf numFmtId="0" fontId="9" fillId="6" borderId="17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0" fontId="9" fillId="2" borderId="31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2" fillId="3" borderId="20" xfId="0" applyFont="1" applyFill="1" applyBorder="1" applyProtection="1"/>
    <xf numFmtId="0" fontId="4" fillId="4" borderId="33" xfId="0" applyFont="1" applyFill="1" applyBorder="1" applyAlignment="1" applyProtection="1">
      <alignment horizontal="center"/>
    </xf>
    <xf numFmtId="0" fontId="9" fillId="4" borderId="34" xfId="0" applyFont="1" applyFill="1" applyBorder="1" applyProtection="1"/>
    <xf numFmtId="4" fontId="9" fillId="4" borderId="35" xfId="0" applyNumberFormat="1" applyFont="1" applyFill="1" applyBorder="1" applyAlignment="1" applyProtection="1">
      <alignment horizontal="right"/>
    </xf>
    <xf numFmtId="4" fontId="9" fillId="4" borderId="36" xfId="0" applyNumberFormat="1" applyFont="1" applyFill="1" applyBorder="1" applyProtection="1"/>
    <xf numFmtId="4" fontId="9" fillId="6" borderId="17" xfId="0" applyNumberFormat="1" applyFont="1" applyFill="1" applyBorder="1" applyProtection="1"/>
    <xf numFmtId="4" fontId="9" fillId="2" borderId="22" xfId="0" applyNumberFormat="1" applyFont="1" applyFill="1" applyBorder="1" applyAlignment="1" applyProtection="1">
      <alignment horizontal="right"/>
    </xf>
    <xf numFmtId="4" fontId="9" fillId="6" borderId="22" xfId="0" applyNumberFormat="1" applyFont="1" applyFill="1" applyBorder="1" applyProtection="1"/>
    <xf numFmtId="4" fontId="9" fillId="2" borderId="22" xfId="0" applyNumberFormat="1" applyFont="1" applyFill="1" applyBorder="1" applyProtection="1"/>
    <xf numFmtId="4" fontId="9" fillId="2" borderId="24" xfId="0" applyNumberFormat="1" applyFont="1" applyFill="1" applyBorder="1" applyProtection="1"/>
    <xf numFmtId="0" fontId="9" fillId="5" borderId="30" xfId="0" applyFont="1" applyFill="1" applyBorder="1" applyAlignment="1" applyProtection="1">
      <alignment horizontal="center"/>
      <protection locked="0"/>
    </xf>
    <xf numFmtId="0" fontId="9" fillId="5" borderId="22" xfId="0" applyFont="1" applyFill="1" applyBorder="1" applyAlignment="1" applyProtection="1">
      <alignment horizontal="center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right"/>
    </xf>
    <xf numFmtId="0" fontId="9" fillId="4" borderId="5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3" fillId="0" borderId="0" xfId="0" applyFont="1" applyBorder="1" applyProtection="1"/>
    <xf numFmtId="0" fontId="4" fillId="3" borderId="19" xfId="0" applyFont="1" applyFill="1" applyBorder="1" applyAlignment="1" applyProtection="1">
      <alignment horizontal="center"/>
    </xf>
    <xf numFmtId="0" fontId="9" fillId="3" borderId="20" xfId="0" applyFont="1" applyFill="1" applyBorder="1" applyProtection="1"/>
    <xf numFmtId="4" fontId="1" fillId="3" borderId="37" xfId="0" applyNumberFormat="1" applyFont="1" applyFill="1" applyBorder="1" applyAlignment="1" applyProtection="1">
      <alignment horizontal="right"/>
    </xf>
    <xf numFmtId="4" fontId="1" fillId="3" borderId="38" xfId="0" applyNumberFormat="1" applyFont="1" applyFill="1" applyBorder="1" applyProtection="1"/>
    <xf numFmtId="0" fontId="4" fillId="3" borderId="28" xfId="0" applyFont="1" applyFill="1" applyBorder="1" applyAlignment="1" applyProtection="1">
      <alignment horizontal="center"/>
    </xf>
    <xf numFmtId="0" fontId="2" fillId="3" borderId="25" xfId="0" applyFont="1" applyFill="1" applyBorder="1" applyProtection="1"/>
    <xf numFmtId="4" fontId="1" fillId="3" borderId="13" xfId="0" applyNumberFormat="1" applyFont="1" applyFill="1" applyBorder="1" applyAlignment="1" applyProtection="1">
      <alignment horizontal="right"/>
    </xf>
    <xf numFmtId="4" fontId="1" fillId="3" borderId="7" xfId="0" applyNumberFormat="1" applyFont="1" applyFill="1" applyBorder="1" applyProtection="1"/>
    <xf numFmtId="0" fontId="12" fillId="3" borderId="19" xfId="0" applyFont="1" applyFill="1" applyBorder="1" applyAlignment="1" applyProtection="1">
      <alignment horizontal="left"/>
    </xf>
    <xf numFmtId="0" fontId="9" fillId="5" borderId="2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zoomScale="80" zoomScaleNormal="80" workbookViewId="0">
      <selection activeCell="C4" sqref="C4"/>
    </sheetView>
  </sheetViews>
  <sheetFormatPr defaultRowHeight="28.5" x14ac:dyDescent="0.45"/>
  <cols>
    <col min="1" max="1" width="3.42578125" style="1" customWidth="1"/>
    <col min="2" max="2" width="18.28515625" style="2" customWidth="1"/>
    <col min="3" max="3" width="15.85546875" style="1" customWidth="1"/>
    <col min="4" max="4" width="20.140625" style="1" customWidth="1"/>
    <col min="5" max="5" width="27" style="1" customWidth="1"/>
    <col min="6" max="6" width="13.28515625" style="1" customWidth="1"/>
    <col min="7" max="7" width="19" style="1" customWidth="1"/>
    <col min="8" max="8" width="18.28515625" style="1" customWidth="1"/>
    <col min="9" max="9" width="15.28515625" style="2" customWidth="1"/>
    <col min="10" max="10" width="16.85546875" style="1" customWidth="1"/>
    <col min="11" max="11" width="22" style="1" customWidth="1"/>
    <col min="12" max="12" width="24.5703125" style="1" customWidth="1"/>
    <col min="13" max="13" width="14.42578125" style="1" customWidth="1"/>
    <col min="14" max="14" width="20.5703125" style="1" customWidth="1"/>
    <col min="15" max="15" width="24.140625" style="1" customWidth="1"/>
    <col min="16" max="16" width="9.140625" style="1"/>
    <col min="17" max="17" width="19.85546875" style="1" bestFit="1" customWidth="1"/>
    <col min="18" max="16384" width="9.140625" style="1"/>
  </cols>
  <sheetData>
    <row r="1" spans="1:17" ht="15.75" customHeight="1" thickBot="1" x14ac:dyDescent="0.5"/>
    <row r="2" spans="1:17" ht="34.5" thickBot="1" x14ac:dyDescent="0.55000000000000004">
      <c r="B2" s="141" t="s">
        <v>19</v>
      </c>
      <c r="C2" s="13"/>
      <c r="D2" s="13"/>
      <c r="E2" s="109" t="s">
        <v>20</v>
      </c>
      <c r="F2" s="105" t="s">
        <v>31</v>
      </c>
      <c r="G2" s="28"/>
      <c r="H2" s="110"/>
      <c r="I2" s="18"/>
      <c r="J2" s="19"/>
      <c r="K2" s="19"/>
      <c r="L2" s="19"/>
      <c r="M2" s="19"/>
      <c r="N2" s="19"/>
      <c r="O2" s="20"/>
    </row>
    <row r="3" spans="1:17" ht="29.25" thickBot="1" x14ac:dyDescent="0.5">
      <c r="B3" s="12" t="s">
        <v>2</v>
      </c>
      <c r="C3" s="21">
        <v>30</v>
      </c>
      <c r="D3" s="3" t="s">
        <v>3</v>
      </c>
      <c r="E3" s="4" t="s">
        <v>0</v>
      </c>
      <c r="F3" s="4" t="s">
        <v>23</v>
      </c>
      <c r="G3" s="4" t="s">
        <v>23</v>
      </c>
      <c r="H3" s="4" t="s">
        <v>1</v>
      </c>
      <c r="I3" s="4" t="s">
        <v>0</v>
      </c>
      <c r="J3" s="4" t="s">
        <v>0</v>
      </c>
      <c r="K3" s="4" t="s">
        <v>1</v>
      </c>
      <c r="L3" s="4" t="s">
        <v>17</v>
      </c>
      <c r="M3" s="4" t="s">
        <v>21</v>
      </c>
      <c r="N3" s="4" t="s">
        <v>6</v>
      </c>
      <c r="O3" s="4" t="s">
        <v>17</v>
      </c>
    </row>
    <row r="4" spans="1:17" ht="29.25" thickBot="1" x14ac:dyDescent="0.5">
      <c r="A4" s="24"/>
      <c r="B4" s="5" t="s">
        <v>4</v>
      </c>
      <c r="C4" s="6" t="s">
        <v>2</v>
      </c>
      <c r="D4" s="7" t="s">
        <v>18</v>
      </c>
      <c r="E4" s="8">
        <v>0.5</v>
      </c>
      <c r="F4" s="22" t="s">
        <v>4</v>
      </c>
      <c r="G4" s="22" t="s">
        <v>21</v>
      </c>
      <c r="H4" s="8">
        <v>0.04</v>
      </c>
      <c r="I4" s="8">
        <v>0.5</v>
      </c>
      <c r="J4" s="8">
        <v>0.5</v>
      </c>
      <c r="K4" s="8" t="s">
        <v>24</v>
      </c>
      <c r="L4" s="22" t="s">
        <v>25</v>
      </c>
      <c r="M4" s="22" t="s">
        <v>56</v>
      </c>
      <c r="N4" s="22" t="s">
        <v>7</v>
      </c>
      <c r="O4" s="22" t="s">
        <v>22</v>
      </c>
    </row>
    <row r="5" spans="1:17" x14ac:dyDescent="0.45">
      <c r="A5" s="26">
        <f>C3</f>
        <v>30</v>
      </c>
      <c r="B5" s="96">
        <v>0</v>
      </c>
      <c r="C5" s="97" t="s">
        <v>5</v>
      </c>
      <c r="D5" s="98" t="s">
        <v>30</v>
      </c>
      <c r="E5" s="99">
        <v>0</v>
      </c>
      <c r="F5" s="100" t="s">
        <v>5</v>
      </c>
      <c r="G5" s="101">
        <v>0</v>
      </c>
      <c r="H5" s="102">
        <f>A5/100*4</f>
        <v>1.2</v>
      </c>
      <c r="I5" s="102">
        <f>A5/100*50</f>
        <v>15</v>
      </c>
      <c r="J5" s="103">
        <v>0</v>
      </c>
      <c r="K5" s="102">
        <v>0</v>
      </c>
      <c r="L5" s="103">
        <f>J6</f>
        <v>30</v>
      </c>
      <c r="M5" s="106">
        <v>1</v>
      </c>
      <c r="N5" s="115"/>
      <c r="O5" s="50">
        <f>L5-N5</f>
        <v>30</v>
      </c>
    </row>
    <row r="6" spans="1:17" x14ac:dyDescent="0.45">
      <c r="A6" s="25">
        <f>A5</f>
        <v>30</v>
      </c>
      <c r="B6" s="93" t="s">
        <v>39</v>
      </c>
      <c r="C6" s="94">
        <v>2</v>
      </c>
      <c r="D6" s="95" t="s">
        <v>36</v>
      </c>
      <c r="E6" s="73">
        <f>I6*C6</f>
        <v>30</v>
      </c>
      <c r="F6" s="74" t="s">
        <v>8</v>
      </c>
      <c r="G6" s="74">
        <v>2</v>
      </c>
      <c r="H6" s="73">
        <f>A6/100*4</f>
        <v>1.2</v>
      </c>
      <c r="I6" s="73">
        <f>A6/100*50</f>
        <v>15</v>
      </c>
      <c r="J6" s="72">
        <f>(I6*G6)</f>
        <v>30</v>
      </c>
      <c r="K6" s="73">
        <f>G7*H7</f>
        <v>4.8</v>
      </c>
      <c r="L6" s="72">
        <f>I7*G7+I7</f>
        <v>75</v>
      </c>
      <c r="M6" s="107">
        <v>2</v>
      </c>
      <c r="N6" s="116">
        <f>M6*A6</f>
        <v>60</v>
      </c>
      <c r="O6" s="23">
        <f>O5-N6+K6+L6</f>
        <v>49.8</v>
      </c>
    </row>
    <row r="7" spans="1:17" x14ac:dyDescent="0.45">
      <c r="A7" s="25">
        <f t="shared" ref="A7:A26" si="0">A6</f>
        <v>30</v>
      </c>
      <c r="B7" s="88" t="s">
        <v>40</v>
      </c>
      <c r="C7" s="89">
        <f>C6*2</f>
        <v>4</v>
      </c>
      <c r="D7" s="90" t="s">
        <v>37</v>
      </c>
      <c r="E7" s="85">
        <f>I7*C7</f>
        <v>60</v>
      </c>
      <c r="F7" s="91" t="s">
        <v>9</v>
      </c>
      <c r="G7" s="91">
        <v>4</v>
      </c>
      <c r="H7" s="92">
        <f t="shared" ref="H7:H14" si="1">A5/100*4</f>
        <v>1.2</v>
      </c>
      <c r="I7" s="92">
        <f t="shared" ref="I7:I14" si="2">A5/100*50</f>
        <v>15</v>
      </c>
      <c r="J7" s="84">
        <f>I7*G7</f>
        <v>60</v>
      </c>
      <c r="K7" s="92">
        <f t="shared" ref="K7:K13" si="3">G8*H8</f>
        <v>9.6</v>
      </c>
      <c r="L7" s="84">
        <f>E8</f>
        <v>30</v>
      </c>
      <c r="M7" s="120">
        <v>2</v>
      </c>
      <c r="N7" s="117">
        <f t="shared" ref="N7:N14" si="4">M7*A7</f>
        <v>60</v>
      </c>
      <c r="O7" s="51">
        <f t="shared" ref="O7:O14" si="5">O6-N7+K7+L7</f>
        <v>29.4</v>
      </c>
    </row>
    <row r="8" spans="1:17" x14ac:dyDescent="0.45">
      <c r="A8" s="25">
        <f t="shared" si="0"/>
        <v>30</v>
      </c>
      <c r="B8" s="66" t="s">
        <v>41</v>
      </c>
      <c r="C8" s="67">
        <f t="shared" ref="C8:C14" si="6">C7*2</f>
        <v>8</v>
      </c>
      <c r="D8" s="68" t="s">
        <v>1</v>
      </c>
      <c r="E8" s="73">
        <f>I8*M8</f>
        <v>30</v>
      </c>
      <c r="F8" s="70" t="s">
        <v>10</v>
      </c>
      <c r="G8" s="70">
        <v>8</v>
      </c>
      <c r="H8" s="71">
        <f t="shared" si="1"/>
        <v>1.2</v>
      </c>
      <c r="I8" s="69">
        <f t="shared" si="2"/>
        <v>15</v>
      </c>
      <c r="J8" s="72"/>
      <c r="K8" s="73">
        <f t="shared" si="3"/>
        <v>19.2</v>
      </c>
      <c r="L8" s="72">
        <f t="shared" ref="L8:L13" si="7">E9</f>
        <v>15</v>
      </c>
      <c r="M8" s="142">
        <v>2</v>
      </c>
      <c r="N8" s="118">
        <f t="shared" si="4"/>
        <v>60</v>
      </c>
      <c r="O8" s="23">
        <f t="shared" si="5"/>
        <v>3.5999999999999979</v>
      </c>
    </row>
    <row r="9" spans="1:17" x14ac:dyDescent="0.45">
      <c r="A9" s="25">
        <f t="shared" si="0"/>
        <v>30</v>
      </c>
      <c r="B9" s="82" t="s">
        <v>42</v>
      </c>
      <c r="C9" s="83">
        <f t="shared" si="6"/>
        <v>16</v>
      </c>
      <c r="D9" s="90" t="s">
        <v>38</v>
      </c>
      <c r="E9" s="85">
        <f>I9*M9</f>
        <v>15</v>
      </c>
      <c r="F9" s="87" t="s">
        <v>11</v>
      </c>
      <c r="G9" s="87">
        <v>16</v>
      </c>
      <c r="H9" s="85">
        <f t="shared" si="1"/>
        <v>1.2</v>
      </c>
      <c r="I9" s="85">
        <f t="shared" si="2"/>
        <v>15</v>
      </c>
      <c r="J9" s="84">
        <f>I9*1</f>
        <v>15</v>
      </c>
      <c r="K9" s="85">
        <f t="shared" si="3"/>
        <v>38.4</v>
      </c>
      <c r="L9" s="86">
        <f t="shared" si="7"/>
        <v>30</v>
      </c>
      <c r="M9" s="121">
        <v>1</v>
      </c>
      <c r="N9" s="117">
        <f t="shared" si="4"/>
        <v>30</v>
      </c>
      <c r="O9" s="23">
        <f t="shared" si="5"/>
        <v>42</v>
      </c>
    </row>
    <row r="10" spans="1:17" x14ac:dyDescent="0.45">
      <c r="A10" s="25">
        <f t="shared" si="0"/>
        <v>30</v>
      </c>
      <c r="B10" s="66" t="s">
        <v>43</v>
      </c>
      <c r="C10" s="67">
        <f t="shared" si="6"/>
        <v>32</v>
      </c>
      <c r="D10" s="68" t="s">
        <v>1</v>
      </c>
      <c r="E10" s="73">
        <f>I10*M10</f>
        <v>30</v>
      </c>
      <c r="F10" s="70" t="s">
        <v>12</v>
      </c>
      <c r="G10" s="70">
        <v>32</v>
      </c>
      <c r="H10" s="69">
        <f t="shared" si="1"/>
        <v>1.2</v>
      </c>
      <c r="I10" s="69">
        <f t="shared" si="2"/>
        <v>15</v>
      </c>
      <c r="J10" s="72"/>
      <c r="K10" s="73">
        <f t="shared" si="3"/>
        <v>76.8</v>
      </c>
      <c r="L10" s="72">
        <f t="shared" si="7"/>
        <v>30</v>
      </c>
      <c r="M10" s="121">
        <v>2</v>
      </c>
      <c r="N10" s="118">
        <f t="shared" si="4"/>
        <v>60</v>
      </c>
      <c r="O10" s="23">
        <f t="shared" si="5"/>
        <v>88.8</v>
      </c>
    </row>
    <row r="11" spans="1:17" x14ac:dyDescent="0.45">
      <c r="A11" s="25">
        <f t="shared" si="0"/>
        <v>30</v>
      </c>
      <c r="B11" s="82" t="s">
        <v>44</v>
      </c>
      <c r="C11" s="83">
        <f t="shared" si="6"/>
        <v>64</v>
      </c>
      <c r="D11" s="90" t="s">
        <v>36</v>
      </c>
      <c r="E11" s="85">
        <f>I11*M11</f>
        <v>30</v>
      </c>
      <c r="F11" s="87" t="s">
        <v>13</v>
      </c>
      <c r="G11" s="87">
        <v>64</v>
      </c>
      <c r="H11" s="85">
        <f t="shared" si="1"/>
        <v>1.2</v>
      </c>
      <c r="I11" s="85">
        <f t="shared" si="2"/>
        <v>15</v>
      </c>
      <c r="J11" s="84">
        <f>I11*2</f>
        <v>30</v>
      </c>
      <c r="K11" s="85">
        <f t="shared" si="3"/>
        <v>153.6</v>
      </c>
      <c r="L11" s="86">
        <f t="shared" si="7"/>
        <v>60</v>
      </c>
      <c r="M11" s="121">
        <v>2</v>
      </c>
      <c r="N11" s="117">
        <f t="shared" si="4"/>
        <v>60</v>
      </c>
      <c r="O11" s="23">
        <f t="shared" si="5"/>
        <v>242.39999999999998</v>
      </c>
    </row>
    <row r="12" spans="1:17" x14ac:dyDescent="0.45">
      <c r="A12" s="25">
        <f t="shared" si="0"/>
        <v>30</v>
      </c>
      <c r="B12" s="66" t="s">
        <v>45</v>
      </c>
      <c r="C12" s="67">
        <f t="shared" si="6"/>
        <v>128</v>
      </c>
      <c r="D12" s="68" t="s">
        <v>1</v>
      </c>
      <c r="E12" s="73">
        <f>I12*M12</f>
        <v>60</v>
      </c>
      <c r="F12" s="70" t="s">
        <v>14</v>
      </c>
      <c r="G12" s="70">
        <v>128</v>
      </c>
      <c r="H12" s="69">
        <f t="shared" si="1"/>
        <v>1.2</v>
      </c>
      <c r="I12" s="69">
        <f t="shared" si="2"/>
        <v>15</v>
      </c>
      <c r="J12" s="72"/>
      <c r="K12" s="73">
        <f t="shared" si="3"/>
        <v>307.2</v>
      </c>
      <c r="L12" s="72">
        <f t="shared" si="7"/>
        <v>60</v>
      </c>
      <c r="M12" s="121">
        <v>4</v>
      </c>
      <c r="N12" s="118">
        <f t="shared" si="4"/>
        <v>120</v>
      </c>
      <c r="O12" s="23">
        <f t="shared" si="5"/>
        <v>489.59999999999997</v>
      </c>
    </row>
    <row r="13" spans="1:17" x14ac:dyDescent="0.45">
      <c r="A13" s="25">
        <f t="shared" si="0"/>
        <v>30</v>
      </c>
      <c r="B13" s="82" t="s">
        <v>46</v>
      </c>
      <c r="C13" s="83">
        <f t="shared" si="6"/>
        <v>256</v>
      </c>
      <c r="D13" s="90" t="s">
        <v>37</v>
      </c>
      <c r="E13" s="85">
        <f>E7</f>
        <v>60</v>
      </c>
      <c r="F13" s="87" t="s">
        <v>15</v>
      </c>
      <c r="G13" s="87">
        <v>256</v>
      </c>
      <c r="H13" s="85">
        <f t="shared" si="1"/>
        <v>1.2</v>
      </c>
      <c r="I13" s="85">
        <f t="shared" si="2"/>
        <v>15</v>
      </c>
      <c r="J13" s="84">
        <f>I13*4</f>
        <v>60</v>
      </c>
      <c r="K13" s="85">
        <f t="shared" si="3"/>
        <v>614.4</v>
      </c>
      <c r="L13" s="86">
        <f t="shared" si="7"/>
        <v>120</v>
      </c>
      <c r="M13" s="121">
        <v>4</v>
      </c>
      <c r="N13" s="117">
        <f t="shared" si="4"/>
        <v>120</v>
      </c>
      <c r="O13" s="23">
        <f t="shared" si="5"/>
        <v>1104</v>
      </c>
    </row>
    <row r="14" spans="1:17" ht="29.25" thickBot="1" x14ac:dyDescent="0.5">
      <c r="A14" s="25">
        <f t="shared" si="0"/>
        <v>30</v>
      </c>
      <c r="B14" s="75" t="s">
        <v>47</v>
      </c>
      <c r="C14" s="76">
        <f t="shared" si="6"/>
        <v>512</v>
      </c>
      <c r="D14" s="77" t="s">
        <v>1</v>
      </c>
      <c r="E14" s="81">
        <f>I14*M14</f>
        <v>120</v>
      </c>
      <c r="F14" s="78" t="s">
        <v>16</v>
      </c>
      <c r="G14" s="78">
        <v>512</v>
      </c>
      <c r="H14" s="79">
        <f t="shared" si="1"/>
        <v>1.2</v>
      </c>
      <c r="I14" s="79">
        <f t="shared" si="2"/>
        <v>15</v>
      </c>
      <c r="J14" s="80"/>
      <c r="K14" s="81">
        <f>G15*H15</f>
        <v>1228.8</v>
      </c>
      <c r="L14" s="80">
        <f>N12</f>
        <v>120</v>
      </c>
      <c r="M14" s="122">
        <v>8</v>
      </c>
      <c r="N14" s="119">
        <f t="shared" si="4"/>
        <v>240</v>
      </c>
      <c r="O14" s="104">
        <f t="shared" si="5"/>
        <v>2212.8000000000002</v>
      </c>
    </row>
    <row r="15" spans="1:17" ht="29.25" thickBot="1" x14ac:dyDescent="0.5">
      <c r="A15" s="25">
        <f t="shared" si="0"/>
        <v>30</v>
      </c>
      <c r="B15" s="11" t="e">
        <f t="shared" ref="B15" si="8">B14+1</f>
        <v>#VALUE!</v>
      </c>
      <c r="C15" s="9">
        <f t="shared" ref="C15" si="9">C14*2</f>
        <v>1024</v>
      </c>
      <c r="D15" s="9"/>
      <c r="E15" s="29"/>
      <c r="F15" s="29"/>
      <c r="G15" s="9">
        <f>G14*2</f>
        <v>1024</v>
      </c>
      <c r="H15" s="52">
        <f>H14</f>
        <v>1.2</v>
      </c>
      <c r="I15" s="9">
        <v>15</v>
      </c>
      <c r="J15" s="9"/>
      <c r="K15" s="9"/>
      <c r="L15" s="55" t="s">
        <v>29</v>
      </c>
      <c r="M15" s="108">
        <f>SUM(M5:M14)</f>
        <v>28</v>
      </c>
      <c r="N15" s="56" t="s">
        <v>27</v>
      </c>
      <c r="O15" s="29"/>
    </row>
    <row r="16" spans="1:17" ht="29.25" thickBot="1" x14ac:dyDescent="0.5">
      <c r="A16" s="25">
        <f t="shared" si="0"/>
        <v>30</v>
      </c>
      <c r="B16" s="130" t="s">
        <v>49</v>
      </c>
      <c r="C16" s="131"/>
      <c r="D16" s="131"/>
      <c r="E16" s="131"/>
      <c r="F16" s="29"/>
      <c r="G16" s="9"/>
      <c r="H16" s="53"/>
      <c r="I16" s="54"/>
      <c r="J16" s="53"/>
      <c r="K16" s="53"/>
      <c r="L16" s="30"/>
      <c r="Q16" s="10"/>
    </row>
    <row r="17" spans="1:17" x14ac:dyDescent="0.45">
      <c r="A17" s="25">
        <f t="shared" si="0"/>
        <v>30</v>
      </c>
      <c r="B17" s="41" t="s">
        <v>50</v>
      </c>
      <c r="C17" s="42">
        <v>512</v>
      </c>
      <c r="D17" s="43">
        <f>C3</f>
        <v>30</v>
      </c>
      <c r="E17" s="44">
        <f>C17*D17</f>
        <v>15360</v>
      </c>
      <c r="F17" s="9">
        <v>512</v>
      </c>
      <c r="G17" s="29"/>
      <c r="H17" s="123" t="s">
        <v>26</v>
      </c>
      <c r="I17" s="124" t="s">
        <v>48</v>
      </c>
      <c r="J17" s="127">
        <v>1</v>
      </c>
      <c r="K17" s="53"/>
      <c r="L17" s="17" t="s">
        <v>5</v>
      </c>
      <c r="M17" s="14">
        <f>M5</f>
        <v>1</v>
      </c>
      <c r="N17" s="59">
        <f t="shared" ref="N17:N26" si="10">Q17*M17</f>
        <v>2212.8000000000002</v>
      </c>
      <c r="O17" s="60">
        <f>N17</f>
        <v>2212.8000000000002</v>
      </c>
      <c r="Q17" s="64">
        <f>O14</f>
        <v>2212.8000000000002</v>
      </c>
    </row>
    <row r="18" spans="1:17" x14ac:dyDescent="0.45">
      <c r="A18" s="25">
        <f t="shared" si="0"/>
        <v>30</v>
      </c>
      <c r="B18" s="45" t="s">
        <v>51</v>
      </c>
      <c r="C18" s="35">
        <v>512</v>
      </c>
      <c r="D18" s="36">
        <f>C3/2</f>
        <v>15</v>
      </c>
      <c r="E18" s="46">
        <f>C18*D18</f>
        <v>7680</v>
      </c>
      <c r="F18" s="9">
        <v>512</v>
      </c>
      <c r="G18" s="29"/>
      <c r="H18" s="125" t="s">
        <v>39</v>
      </c>
      <c r="I18" s="16">
        <f>M6</f>
        <v>2</v>
      </c>
      <c r="J18" s="128">
        <f>J17+I18</f>
        <v>3</v>
      </c>
      <c r="K18" s="53"/>
      <c r="L18" s="15" t="s">
        <v>8</v>
      </c>
      <c r="M18" s="16">
        <f t="shared" ref="M18:M26" si="11">M6</f>
        <v>2</v>
      </c>
      <c r="N18" s="58">
        <f t="shared" si="10"/>
        <v>4425.6000000000004</v>
      </c>
      <c r="O18" s="61">
        <f t="shared" ref="O18:O26" si="12">N18+O17</f>
        <v>6638.4000000000005</v>
      </c>
      <c r="Q18" s="64">
        <f>Q17</f>
        <v>2212.8000000000002</v>
      </c>
    </row>
    <row r="19" spans="1:17" x14ac:dyDescent="0.45">
      <c r="A19" s="25">
        <f t="shared" si="0"/>
        <v>30</v>
      </c>
      <c r="B19" s="45" t="s">
        <v>52</v>
      </c>
      <c r="C19" s="35">
        <v>512</v>
      </c>
      <c r="D19" s="36">
        <f>(C3/100*4)*8</f>
        <v>9.6</v>
      </c>
      <c r="E19" s="46">
        <f>D19*C19</f>
        <v>4915.2</v>
      </c>
      <c r="F19" s="53">
        <v>512</v>
      </c>
      <c r="G19" s="30"/>
      <c r="H19" s="125" t="s">
        <v>40</v>
      </c>
      <c r="I19" s="16">
        <f t="shared" ref="I19:I26" si="13">M7</f>
        <v>2</v>
      </c>
      <c r="J19" s="128">
        <f t="shared" ref="J19:J26" si="14">J18+I19</f>
        <v>5</v>
      </c>
      <c r="K19" s="53"/>
      <c r="L19" s="15" t="s">
        <v>9</v>
      </c>
      <c r="M19" s="16">
        <f t="shared" si="11"/>
        <v>2</v>
      </c>
      <c r="N19" s="58">
        <f t="shared" si="10"/>
        <v>4425.6000000000004</v>
      </c>
      <c r="O19" s="61">
        <f t="shared" si="12"/>
        <v>11064</v>
      </c>
      <c r="Q19" s="64">
        <f t="shared" ref="Q19:Q26" si="15">Q18</f>
        <v>2212.8000000000002</v>
      </c>
    </row>
    <row r="20" spans="1:17" x14ac:dyDescent="0.45">
      <c r="A20" s="25">
        <f t="shared" si="0"/>
        <v>30</v>
      </c>
      <c r="B20" s="45" t="s">
        <v>53</v>
      </c>
      <c r="C20" s="35">
        <v>512</v>
      </c>
      <c r="D20" s="36" t="s">
        <v>28</v>
      </c>
      <c r="E20" s="46">
        <f>SUM(E18:E19)</f>
        <v>12595.2</v>
      </c>
      <c r="F20" s="53">
        <v>512</v>
      </c>
      <c r="G20" s="30"/>
      <c r="H20" s="125" t="s">
        <v>41</v>
      </c>
      <c r="I20" s="16">
        <f t="shared" si="13"/>
        <v>2</v>
      </c>
      <c r="J20" s="128">
        <f t="shared" si="14"/>
        <v>7</v>
      </c>
      <c r="K20" s="53"/>
      <c r="L20" s="15" t="s">
        <v>10</v>
      </c>
      <c r="M20" s="16">
        <f t="shared" si="11"/>
        <v>2</v>
      </c>
      <c r="N20" s="58">
        <f t="shared" si="10"/>
        <v>4425.6000000000004</v>
      </c>
      <c r="O20" s="61">
        <f t="shared" si="12"/>
        <v>15489.6</v>
      </c>
      <c r="Q20" s="64">
        <f t="shared" si="15"/>
        <v>2212.8000000000002</v>
      </c>
    </row>
    <row r="21" spans="1:17" ht="29.25" thickBot="1" x14ac:dyDescent="0.5">
      <c r="A21" s="25">
        <f t="shared" si="0"/>
        <v>30</v>
      </c>
      <c r="B21" s="47"/>
      <c r="C21" s="37"/>
      <c r="D21" s="38" t="s">
        <v>54</v>
      </c>
      <c r="E21" s="46">
        <f>E17-E20</f>
        <v>2764.7999999999993</v>
      </c>
      <c r="F21" s="10">
        <v>512</v>
      </c>
      <c r="G21" s="30"/>
      <c r="H21" s="126" t="s">
        <v>42</v>
      </c>
      <c r="I21" s="16">
        <f t="shared" si="13"/>
        <v>1</v>
      </c>
      <c r="J21" s="128">
        <f t="shared" si="14"/>
        <v>8</v>
      </c>
      <c r="K21" s="53"/>
      <c r="L21" s="15" t="s">
        <v>11</v>
      </c>
      <c r="M21" s="16">
        <f t="shared" si="11"/>
        <v>1</v>
      </c>
      <c r="N21" s="58">
        <f t="shared" si="10"/>
        <v>2212.8000000000002</v>
      </c>
      <c r="O21" s="61">
        <f t="shared" si="12"/>
        <v>17702.400000000001</v>
      </c>
      <c r="Q21" s="64">
        <f t="shared" si="15"/>
        <v>2212.8000000000002</v>
      </c>
    </row>
    <row r="22" spans="1:17" ht="29.25" thickBot="1" x14ac:dyDescent="0.5">
      <c r="A22" s="25">
        <f t="shared" si="0"/>
        <v>30</v>
      </c>
      <c r="B22" s="47"/>
      <c r="C22" s="37"/>
      <c r="D22" s="38" t="s">
        <v>32</v>
      </c>
      <c r="E22" s="46">
        <f>E21/F21</f>
        <v>5.3999999999999986</v>
      </c>
      <c r="F22" s="10">
        <v>512</v>
      </c>
      <c r="G22" s="30"/>
      <c r="H22" s="126" t="s">
        <v>43</v>
      </c>
      <c r="I22" s="16">
        <f t="shared" si="13"/>
        <v>2</v>
      </c>
      <c r="J22" s="128">
        <f t="shared" si="14"/>
        <v>10</v>
      </c>
      <c r="K22" s="53"/>
      <c r="L22" s="15" t="s">
        <v>12</v>
      </c>
      <c r="M22" s="16">
        <f t="shared" si="11"/>
        <v>2</v>
      </c>
      <c r="N22" s="58">
        <f t="shared" si="10"/>
        <v>4425.6000000000004</v>
      </c>
      <c r="O22" s="61">
        <f t="shared" si="12"/>
        <v>22128</v>
      </c>
      <c r="Q22" s="64">
        <f t="shared" si="15"/>
        <v>2212.8000000000002</v>
      </c>
    </row>
    <row r="23" spans="1:17" ht="29.25" thickBot="1" x14ac:dyDescent="0.5">
      <c r="A23" s="25">
        <f t="shared" si="0"/>
        <v>30</v>
      </c>
      <c r="B23" s="48"/>
      <c r="C23" s="39"/>
      <c r="D23" s="40" t="s">
        <v>33</v>
      </c>
      <c r="E23" s="49">
        <f>C3/100*5</f>
        <v>1.5</v>
      </c>
      <c r="F23" s="10">
        <v>512</v>
      </c>
      <c r="G23" s="30"/>
      <c r="H23" s="126" t="s">
        <v>44</v>
      </c>
      <c r="I23" s="16">
        <f t="shared" si="13"/>
        <v>2</v>
      </c>
      <c r="J23" s="128">
        <f t="shared" si="14"/>
        <v>12</v>
      </c>
      <c r="K23" s="53"/>
      <c r="L23" s="15" t="s">
        <v>13</v>
      </c>
      <c r="M23" s="16">
        <f t="shared" si="11"/>
        <v>2</v>
      </c>
      <c r="N23" s="58">
        <f t="shared" si="10"/>
        <v>4425.6000000000004</v>
      </c>
      <c r="O23" s="61">
        <f t="shared" si="12"/>
        <v>26553.599999999999</v>
      </c>
      <c r="Q23" s="64">
        <f t="shared" si="15"/>
        <v>2212.8000000000002</v>
      </c>
    </row>
    <row r="24" spans="1:17" ht="29.25" thickBot="1" x14ac:dyDescent="0.5">
      <c r="A24" s="25">
        <f t="shared" si="0"/>
        <v>30</v>
      </c>
      <c r="B24" s="137"/>
      <c r="C24" s="138"/>
      <c r="D24" s="139" t="s">
        <v>35</v>
      </c>
      <c r="E24" s="140">
        <f>E22-E23</f>
        <v>3.8999999999999986</v>
      </c>
      <c r="F24" s="132">
        <v>512</v>
      </c>
      <c r="G24" s="30"/>
      <c r="H24" s="126" t="s">
        <v>45</v>
      </c>
      <c r="I24" s="16">
        <f t="shared" si="13"/>
        <v>4</v>
      </c>
      <c r="J24" s="128">
        <f t="shared" si="14"/>
        <v>16</v>
      </c>
      <c r="K24" s="53"/>
      <c r="L24" s="15" t="s">
        <v>14</v>
      </c>
      <c r="M24" s="16">
        <f t="shared" si="11"/>
        <v>4</v>
      </c>
      <c r="N24" s="58">
        <f t="shared" si="10"/>
        <v>8851.2000000000007</v>
      </c>
      <c r="O24" s="61">
        <f t="shared" si="12"/>
        <v>35404.800000000003</v>
      </c>
      <c r="Q24" s="64">
        <f t="shared" si="15"/>
        <v>2212.8000000000002</v>
      </c>
    </row>
    <row r="25" spans="1:17" ht="29.25" thickBot="1" x14ac:dyDescent="0.5">
      <c r="A25" s="25">
        <f t="shared" si="0"/>
        <v>30</v>
      </c>
      <c r="B25" s="111"/>
      <c r="C25" s="112"/>
      <c r="D25" s="113" t="s">
        <v>34</v>
      </c>
      <c r="E25" s="114">
        <f>20/100*5</f>
        <v>1</v>
      </c>
      <c r="F25" s="132">
        <v>512</v>
      </c>
      <c r="G25" s="30"/>
      <c r="H25" s="126" t="s">
        <v>46</v>
      </c>
      <c r="I25" s="16">
        <f t="shared" si="13"/>
        <v>4</v>
      </c>
      <c r="J25" s="128">
        <f t="shared" si="14"/>
        <v>20</v>
      </c>
      <c r="K25" s="29"/>
      <c r="L25" s="15" t="s">
        <v>15</v>
      </c>
      <c r="M25" s="16">
        <f t="shared" si="11"/>
        <v>4</v>
      </c>
      <c r="N25" s="58">
        <f t="shared" si="10"/>
        <v>8851.2000000000007</v>
      </c>
      <c r="O25" s="61">
        <f t="shared" si="12"/>
        <v>44256</v>
      </c>
      <c r="Q25" s="64">
        <f t="shared" si="15"/>
        <v>2212.8000000000002</v>
      </c>
    </row>
    <row r="26" spans="1:17" ht="29.25" thickBot="1" x14ac:dyDescent="0.5">
      <c r="A26" s="25">
        <f t="shared" si="0"/>
        <v>30</v>
      </c>
      <c r="B26" s="133"/>
      <c r="C26" s="134"/>
      <c r="D26" s="135" t="s">
        <v>55</v>
      </c>
      <c r="E26" s="136">
        <f>E24-E25</f>
        <v>2.8999999999999986</v>
      </c>
      <c r="F26" s="132">
        <v>512</v>
      </c>
      <c r="G26" s="30"/>
      <c r="H26" s="126" t="s">
        <v>47</v>
      </c>
      <c r="I26" s="62">
        <f t="shared" si="13"/>
        <v>8</v>
      </c>
      <c r="J26" s="129">
        <f t="shared" si="14"/>
        <v>28</v>
      </c>
      <c r="K26" s="30"/>
      <c r="L26" s="57" t="s">
        <v>16</v>
      </c>
      <c r="M26" s="62">
        <f t="shared" si="11"/>
        <v>8</v>
      </c>
      <c r="N26" s="63">
        <f t="shared" si="10"/>
        <v>17702.400000000001</v>
      </c>
      <c r="O26" s="27">
        <f t="shared" si="12"/>
        <v>61958.400000000001</v>
      </c>
      <c r="Q26" s="64">
        <f t="shared" si="15"/>
        <v>2212.8000000000002</v>
      </c>
    </row>
    <row r="27" spans="1:17" ht="29.25" thickBot="1" x14ac:dyDescent="0.5">
      <c r="A27" s="33"/>
      <c r="B27" s="31"/>
      <c r="C27" s="30"/>
      <c r="D27" s="32"/>
      <c r="E27" s="32"/>
      <c r="F27" s="34"/>
      <c r="G27" s="30"/>
      <c r="H27" s="30"/>
      <c r="I27" s="31"/>
      <c r="J27" s="30"/>
      <c r="K27" s="30"/>
      <c r="M27" s="65">
        <f>SUM(M17:M26)</f>
        <v>28</v>
      </c>
      <c r="Q27" s="10"/>
    </row>
    <row r="28" spans="1:17" x14ac:dyDescent="0.45">
      <c r="B28" s="31"/>
      <c r="C28" s="30"/>
      <c r="D28" s="32"/>
      <c r="E28" s="32"/>
      <c r="F28" s="30"/>
      <c r="G28" s="30"/>
      <c r="H28" s="30"/>
      <c r="I28" s="31"/>
      <c r="J28" s="30"/>
      <c r="K28" s="30"/>
    </row>
    <row r="29" spans="1:17" x14ac:dyDescent="0.45">
      <c r="B29" s="31"/>
      <c r="C29" s="30"/>
      <c r="D29" s="32"/>
      <c r="E29" s="32"/>
      <c r="F29" s="30"/>
      <c r="G29" s="30"/>
      <c r="H29" s="30"/>
      <c r="I29" s="31"/>
      <c r="J29" s="30"/>
      <c r="K29" s="30"/>
      <c r="L29" s="30"/>
    </row>
    <row r="30" spans="1:17" x14ac:dyDescent="0.45">
      <c r="B30" s="31"/>
      <c r="C30" s="30"/>
      <c r="D30" s="32"/>
      <c r="E30" s="32"/>
      <c r="F30" s="30"/>
      <c r="G30" s="30"/>
      <c r="H30" s="30"/>
      <c r="I30" s="31"/>
      <c r="J30" s="30"/>
      <c r="K30" s="30"/>
      <c r="L30" s="30"/>
    </row>
    <row r="31" spans="1:17" x14ac:dyDescent="0.45">
      <c r="B31" s="31"/>
      <c r="C31" s="30"/>
      <c r="D31" s="30"/>
      <c r="E31" s="30"/>
      <c r="F31" s="30"/>
      <c r="G31" s="30"/>
      <c r="H31" s="30"/>
      <c r="I31" s="31"/>
      <c r="J31" s="30"/>
      <c r="K31" s="30"/>
      <c r="L31" s="30"/>
    </row>
    <row r="32" spans="1:17" x14ac:dyDescent="0.45">
      <c r="B32" s="31"/>
      <c r="C32" s="30"/>
      <c r="D32" s="30"/>
      <c r="E32" s="30"/>
      <c r="F32" s="30"/>
      <c r="G32" s="30"/>
      <c r="H32" s="30"/>
      <c r="I32" s="31"/>
      <c r="J32" s="30"/>
      <c r="K32" s="30"/>
      <c r="L32" s="30"/>
    </row>
    <row r="33" spans="2:12" x14ac:dyDescent="0.45">
      <c r="B33" s="31"/>
      <c r="C33" s="30"/>
      <c r="D33" s="30"/>
      <c r="E33" s="30"/>
      <c r="F33" s="30"/>
      <c r="G33" s="30"/>
      <c r="H33" s="30"/>
      <c r="I33" s="31"/>
      <c r="J33" s="30"/>
      <c r="K33" s="30"/>
      <c r="L33" s="30"/>
    </row>
    <row r="34" spans="2:12" x14ac:dyDescent="0.45">
      <c r="B34" s="31"/>
      <c r="C34" s="30"/>
      <c r="D34" s="30"/>
      <c r="E34" s="30"/>
      <c r="F34" s="30"/>
      <c r="G34" s="30"/>
      <c r="H34" s="30"/>
      <c r="I34" s="31"/>
      <c r="J34" s="30"/>
      <c r="K34" s="30"/>
      <c r="L34" s="30"/>
    </row>
    <row r="35" spans="2:12" x14ac:dyDescent="0.45">
      <c r="B35" s="31"/>
      <c r="C35" s="30"/>
      <c r="D35" s="30"/>
      <c r="E35" s="30"/>
      <c r="F35" s="30"/>
      <c r="G35" s="30"/>
      <c r="H35" s="30"/>
      <c r="I35" s="31"/>
      <c r="J35" s="30"/>
      <c r="K35" s="30"/>
      <c r="L35" s="30"/>
    </row>
    <row r="36" spans="2:12" x14ac:dyDescent="0.45">
      <c r="B36" s="31"/>
      <c r="C36" s="30"/>
      <c r="D36" s="30"/>
      <c r="E36" s="30"/>
      <c r="F36" s="30"/>
      <c r="G36" s="30"/>
      <c r="H36" s="30"/>
      <c r="I36" s="31"/>
      <c r="J36" s="30"/>
      <c r="K36" s="30"/>
      <c r="L36" s="30"/>
    </row>
    <row r="37" spans="2:12" x14ac:dyDescent="0.45">
      <c r="B37" s="31"/>
      <c r="C37" s="30"/>
      <c r="D37" s="30"/>
      <c r="E37" s="30"/>
      <c r="F37" s="30"/>
      <c r="G37" s="30"/>
      <c r="H37" s="30"/>
      <c r="I37" s="31"/>
      <c r="J37" s="30"/>
      <c r="K37" s="30"/>
      <c r="L37" s="30"/>
    </row>
    <row r="38" spans="2:12" x14ac:dyDescent="0.45">
      <c r="B38" s="31"/>
      <c r="C38" s="30"/>
      <c r="D38" s="30"/>
      <c r="E38" s="30"/>
      <c r="F38" s="30"/>
      <c r="G38" s="30"/>
      <c r="H38" s="30"/>
      <c r="I38" s="31"/>
      <c r="J38" s="30"/>
      <c r="K38" s="30"/>
      <c r="L38" s="30"/>
    </row>
    <row r="39" spans="2:12" x14ac:dyDescent="0.45">
      <c r="B39" s="31"/>
      <c r="C39" s="30"/>
      <c r="D39" s="30"/>
      <c r="E39" s="30"/>
      <c r="F39" s="30"/>
      <c r="G39" s="30"/>
      <c r="H39" s="30"/>
      <c r="I39" s="31"/>
      <c r="J39" s="30"/>
      <c r="K39" s="30"/>
      <c r="L39" s="30"/>
    </row>
    <row r="40" spans="2:12" x14ac:dyDescent="0.45">
      <c r="B40" s="31"/>
      <c r="C40" s="30"/>
      <c r="D40" s="30"/>
      <c r="E40" s="30"/>
      <c r="F40" s="30"/>
      <c r="G40" s="30"/>
      <c r="H40" s="30"/>
      <c r="I40" s="31"/>
      <c r="J40" s="30"/>
      <c r="K40" s="30"/>
      <c r="L40" s="30"/>
    </row>
    <row r="41" spans="2:12" x14ac:dyDescent="0.45">
      <c r="B41" s="31"/>
      <c r="C41" s="30"/>
      <c r="D41" s="30"/>
      <c r="E41" s="30"/>
      <c r="F41" s="30"/>
      <c r="G41" s="30"/>
      <c r="H41" s="30"/>
      <c r="I41" s="31"/>
      <c r="J41" s="30"/>
      <c r="K41" s="30"/>
      <c r="L41" s="30"/>
    </row>
  </sheetData>
  <sheetProtection password="CE1E" sheet="1" objects="1" scenarios="1"/>
  <pageMargins left="0.23622047244094491" right="0.23622047244094491" top="0.74803149606299213" bottom="0.74803149606299213" header="0.31496062992125984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cp:lastPrinted>2019-01-25T17:41:00Z</cp:lastPrinted>
  <dcterms:created xsi:type="dcterms:W3CDTF">2019-01-22T21:54:20Z</dcterms:created>
  <dcterms:modified xsi:type="dcterms:W3CDTF">2019-02-05T03:05:42Z</dcterms:modified>
</cp:coreProperties>
</file>